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local" sheetId="1" r:id="rId1"/>
  </sheets>
  <definedNames/>
  <calcPr fullCalcOnLoad="1"/>
</workbook>
</file>

<file path=xl/sharedStrings.xml><?xml version="1.0" encoding="utf-8"?>
<sst xmlns="http://schemas.openxmlformats.org/spreadsheetml/2006/main" count="113" uniqueCount="82">
  <si>
    <t>Motorola Type I Fleetmap Prediction Utility</t>
  </si>
  <si>
    <t>Gary Hahn</t>
  </si>
  <si>
    <t>http://sewi.scan-wis.org</t>
  </si>
  <si>
    <t>Mot Size: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</si>
  <si>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</si>
  <si>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</si>
  <si>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</si>
  <si>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</si>
  <si>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</si>
  <si>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</si>
  <si>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</si>
  <si>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</si>
  <si>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</si>
  <si>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</si>
  <si>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</si>
  <si>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</si>
  <si>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O</t>
  </si>
  <si>
    <t>Q</t>
  </si>
  <si>
    <t>Trunker Size:</t>
  </si>
  <si>
    <t>L</t>
  </si>
  <si>
    <t>N</t>
  </si>
  <si>
    <t>TT Size:</t>
  </si>
  <si>
    <t>S-0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</si>
  <si>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</si>
  <si>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</si>
  <si>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</si>
  <si>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</si>
  <si>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</si>
  <si>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</si>
  <si>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</si>
  <si>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</si>
  <si>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</si>
  <si>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</si>
  <si>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</si>
  <si>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</si>
  <si>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</si>
  <si>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</si>
  <si>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Mot ID</t>
  </si>
  <si>
    <t>TT ID</t>
  </si>
  <si>
    <t>Block</t>
  </si>
  <si>
    <t>^^^^^^^^^^^^^^</t>
  </si>
  <si>
    <t xml:space="preserve">Enter hex Mot IDs in the green column, or decimal TrunkTracker IDs in the blue column. </t>
  </si>
  <si>
    <t xml:space="preserve">Sort the TT ID column by highlighting the entire column and using the sort (AZ) button. </t>
  </si>
  <si>
    <t>Make it bigger!  Copy a complete row and simply paste it as far you care too!</t>
  </si>
  <si>
    <t>See the detailed instructions below.</t>
  </si>
  <si>
    <t>If the table above returns errors, load the Excel Analysis ToolPak or just use the one below.</t>
  </si>
  <si>
    <t>S-12, 13, 14 were made possible by Scott West...Thanks, Scott!!!</t>
  </si>
  <si>
    <t xml:space="preserve">This spreadsheet will accept input as Trunk Tracker Type II ID format </t>
  </si>
  <si>
    <t xml:space="preserve">or trunker.exe (motorola hex) and return all possible Type I </t>
  </si>
  <si>
    <t>fleet map ID equivalents for the ALL size codes.</t>
  </si>
  <si>
    <t xml:space="preserve">So what?  The trunk tracker does this on its own when </t>
  </si>
  <si>
    <t xml:space="preserve">you program in a fleet map....  </t>
  </si>
  <si>
    <t xml:space="preserve">….but it only shows the Type I ID for the size code you enter. </t>
  </si>
  <si>
    <t xml:space="preserve">This process (spreadsheet), while potentially more time </t>
  </si>
  <si>
    <t xml:space="preserve">consuming than the old trial and error method, is probably </t>
  </si>
  <si>
    <t xml:space="preserve">going to help you generate more accurate fleet maps the first </t>
  </si>
  <si>
    <t>time you plug one in.</t>
  </si>
  <si>
    <t xml:space="preserve">With this, you can simply copy and paste the formulas down a </t>
  </si>
  <si>
    <t xml:space="preserve">large column and enter Type II IDs on a Type I system as they </t>
  </si>
  <si>
    <t xml:space="preserve">come up on your scanner while in the initial E2 search mode (or </t>
  </si>
  <si>
    <t xml:space="preserve">on your trunker.exe program).  Do a quick sort and the likely </t>
  </si>
  <si>
    <t xml:space="preserve">candidates for proper size codes become apparent as the Type I </t>
  </si>
  <si>
    <t>IDs pop up to the right of your entries.</t>
  </si>
  <si>
    <t xml:space="preserve">On Type I, odds are that for most agencies, the bulk of the </t>
  </si>
  <si>
    <t xml:space="preserve">traffic will be on subfleet 1 (xxx-1), so look for the size code </t>
  </si>
  <si>
    <t>that gives you lots of entries with subfleet 1.  Repeat for the</t>
  </si>
  <si>
    <t xml:space="preserve">groups of IDs in each consecutive block.  Subfleets of 0 are </t>
  </si>
  <si>
    <t xml:space="preserve">reserved for Fleetwide All-Call, so again, it's unlikely that an </t>
  </si>
  <si>
    <t xml:space="preserve">agency will be using this with much frequency.  Also listen </t>
  </si>
  <si>
    <t xml:space="preserve">for verbal cues that might help define a subfleet boundary, </t>
  </si>
  <si>
    <t xml:space="preserve">"go to channel B2", then wait for those parties to talk again, </t>
  </si>
  <si>
    <t xml:space="preserve">and not the new ID….pick a size code that puts their old </t>
  </si>
  <si>
    <t>and new IDs in different subfleets.</t>
  </si>
  <si>
    <t xml:space="preserve">If the S-0 column returns an error, you need to make sure you </t>
  </si>
  <si>
    <t xml:space="preserve">have set up the Analysis ToolPak...for details see the online </t>
  </si>
  <si>
    <t xml:space="preserve">help searching for "hexadecimal" or the "BIN2HEX" function.  As </t>
  </si>
  <si>
    <t xml:space="preserve">an alternative, you could use the second copy of formulas </t>
  </si>
  <si>
    <t>below, which do not include the Motorola conversion feature.</t>
  </si>
  <si>
    <t xml:space="preserve">Feedback welcome! See an error? Added a feature? Don't just </t>
  </si>
  <si>
    <t xml:space="preserve">modify it for you!  Let me know how you improve it for future </t>
  </si>
  <si>
    <t>releases!</t>
  </si>
  <si>
    <t>Enjoy!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</si>
</sst>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20" applyAlignment="1">
      <alignment horizontal="center"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2" borderId="0" xfId="0" applyNumberFormat="1" applyFont="1" applyFill="1" applyAlignment="1">
      <alignment horizontal="left"/>
    </xf>
    <xf numFmtId="0" fontId="7" fillId="3" borderId="0" xfId="0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ecpc.com/~ghahn" TargetMode="External" /><Relationship Id="rId2" Type="http://schemas.openxmlformats.org/officeDocument/2006/relationships/hyperlink" Target="http://sewi.scan-wis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1">
      <pane ySplit="7" topLeftCell="BM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5.7109375" style="2" customWidth="1"/>
    <col min="2" max="2" width="5.28125" style="2" customWidth="1"/>
    <col min="3" max="4" width="5.28125" style="2" bestFit="1" customWidth="1"/>
    <col min="5" max="6" width="5.00390625" style="2" customWidth="1"/>
    <col min="7" max="7" width="5.00390625" style="2" bestFit="1" customWidth="1"/>
    <col min="8" max="13" width="5.00390625" style="2" customWidth="1"/>
    <col min="14" max="14" width="5.8515625" style="2" customWidth="1"/>
    <col min="15" max="15" width="5.00390625" style="2" customWidth="1"/>
    <col min="16" max="17" width="5.57421875" style="2" customWidth="1"/>
    <col min="18" max="18" width="5.8515625" style="2" bestFit="1" customWidth="1"/>
    <col min="19" max="19" width="5.28125" style="2" bestFit="1" customWidth="1"/>
    <col min="20" max="16384" width="9.140625" style="2" customWidth="1"/>
  </cols>
  <sheetData>
    <row r="1" spans="1:18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4" t="s">
        <v>2</v>
      </c>
      <c r="K2" s="4"/>
      <c r="L2" s="4"/>
      <c r="M2" s="4"/>
      <c r="N2" s="4"/>
      <c r="O2" s="4"/>
      <c r="P2" s="4"/>
      <c r="Q2" s="4"/>
      <c r="R2" s="4"/>
    </row>
    <row r="4" spans="1:18" ht="12.75">
      <c r="A4" s="5"/>
      <c r="B4" s="6" t="s">
        <v>3</v>
      </c>
      <c r="C4" s="7"/>
      <c r="E4" s="8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</row>
    <row r="5" spans="1:18" ht="12.75">
      <c r="A5" s="5"/>
      <c r="B5" s="6" t="s">
        <v>18</v>
      </c>
      <c r="C5" s="7" t="s">
        <v>18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19</v>
      </c>
      <c r="Q5" s="9" t="s">
        <v>15</v>
      </c>
      <c r="R5" s="9" t="s">
        <v>20</v>
      </c>
    </row>
    <row r="6" spans="1:18" ht="12.75">
      <c r="A6" s="5"/>
      <c r="B6" s="6" t="s">
        <v>21</v>
      </c>
      <c r="C6" s="7" t="s">
        <v>21</v>
      </c>
      <c r="D6" s="9" t="s">
        <v>22</v>
      </c>
      <c r="E6" s="8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10" t="s">
        <v>35</v>
      </c>
      <c r="R6" s="10" t="s">
        <v>36</v>
      </c>
    </row>
    <row r="7" spans="1:4" ht="11.25">
      <c r="A7" s="11" t="s">
        <v>37</v>
      </c>
      <c r="B7" s="9" t="s">
        <v>38</v>
      </c>
      <c r="C7" s="9" t="s">
        <v>39</v>
      </c>
      <c r="D7" s="12"/>
    </row>
    <row r="8" spans="1:18" ht="11.25">
      <c r="A8" s="13" t="str">
        <f>DEC2HEX(B8)</f>
        <v>16A7</v>
      </c>
      <c r="B8" s="14">
        <v>5799</v>
      </c>
      <c r="C8" s="2">
        <f>TRUNC(B8/8192)</f>
        <v>0</v>
      </c>
      <c r="D8" s="12">
        <f>HEX2DEC(A8)</f>
        <v>5799</v>
      </c>
      <c r="E8" s="12" t="str">
        <f>CONCATENATE(TRUNC(D8/8192),TEXT(TRUNC((MOD(D8,8192)/16)/4),"00"),"-",TRUNC(MOD((MOD(D8,8192)/16),4)))</f>
        <v>090-2</v>
      </c>
      <c r="F8" s="12" t="str">
        <f>CONCATENATE(TRUNC(D8/8192),TEXT(TRUNC((MOD(D8,8192)/64)/8),"00"),"-",TRUNC(MOD((MOD(D8,8192)/64),8)))</f>
        <v>011-2</v>
      </c>
      <c r="G8" s="12" t="str">
        <f>CONCATENATE(TRUNC(D8/8192),TEXT(TRUNC((MOD(D8,8192)/128)/8),"00"),"-",TRUNC(MOD((MOD(D8,8192)/128),8)))</f>
        <v>005-5</v>
      </c>
      <c r="H8" s="12" t="str">
        <f>CONCATENATE(TRUNC(D8/8192),TEXT(TRUNC((MOD(D8,8192)/512)/16),"00"),"-",TRUNC(MOD((MOD(D8,8192)/512),16)))</f>
        <v>000-11</v>
      </c>
      <c r="I8" s="12" t="str">
        <f>CONCATENATE(TRUNC(D8/8192),TEXT(TRUNC((MOD(D8,8192)/32)/4),"00"),"-",TRUNC(MOD((MOD(D8,8192)/32),4)))</f>
        <v>045-1</v>
      </c>
      <c r="J8" s="12" t="str">
        <f>CONCATENATE(TRUNC(D8/8192),TEXT(TRUNC((MOD(D8,8192)/32)/8),"00"),"-",TRUNC(MOD((MOD(D8,8192)/32),8)))</f>
        <v>022-5</v>
      </c>
      <c r="K8" s="12" t="str">
        <f>CONCATENATE(TRUNC(D8/8192),TEXT(TRUNC((MOD(D8,8192)/64)/4),"00"),"-",TRUNC(MOD((MOD(D8,8192)/64),4)))</f>
        <v>022-2</v>
      </c>
      <c r="L8" s="12" t="str">
        <f>CONCATENATE(TRUNC(D8/8192),TEXT(TRUNC((MOD(D8,8192)/128)/4),"00"),"-",TRUNC(MOD((MOD(D8,8192)/128),4)))</f>
        <v>011-1</v>
      </c>
      <c r="M8" s="12" t="str">
        <f>CONCATENATE(TRUNC(D8/8192),TEXT(TRUNC((MOD(D8,8192)/256)/4),"00"),"-",TRUNC(MOD((MOD(D8,8192)/256),4)))</f>
        <v>005-2</v>
      </c>
      <c r="N8" s="12" t="str">
        <f>CONCATENATE(TRUNC(D8/8192),TEXT(TRUNC((MOD(D8,8192)/256)/8),"00"),"-",TRUNC(MOD((MOD(D8,8192)/256),8)))</f>
        <v>002-6</v>
      </c>
      <c r="O8" s="12" t="str">
        <f>CONCATENATE(TRUNC(D8/8192),TEXT(TRUNC((MOD(D8,8192)/256)/16),"00"),"-",TRUNC(MOD((MOD(D8,8192)/256),16)))</f>
        <v>001-6</v>
      </c>
      <c r="P8" s="12" t="str">
        <f>CONCATENATE(TRUNC(D8/16384)*2,TEXT(TRUNC((MOD(D8,16384)/1024)/16),"00"),"-",TRUNC(MOD((MOD(D8,16384)/1024),16)))</f>
        <v>000-5</v>
      </c>
      <c r="Q8" s="12" t="str">
        <f>CONCATENATE(TRUNC(D8/32768)*4,TEXT(TRUNC((MOD(D8,32768)/2048)/16),"00"),"-",TRUNC(MOD((MOD(D8,32768)/2048),16)))</f>
        <v>000-2</v>
      </c>
      <c r="R8" s="12" t="str">
        <f>CONCATENATE(TRUNC(D8/65536)*8,TEXT(TRUNC((MOD(D8,65536)/4096)/16),"00"),"-",TRUNC(MOD((MOD(D8,65536)/4096),16)))</f>
        <v>000-1</v>
      </c>
    </row>
    <row r="9" spans="1:18" ht="11.25">
      <c r="A9" s="13" t="str">
        <f>DEC2HEX(B9)</f>
        <v>2F5B</v>
      </c>
      <c r="B9" s="14">
        <v>12123</v>
      </c>
      <c r="C9" s="2">
        <f>TRUNC(B9/8192)</f>
        <v>1</v>
      </c>
      <c r="D9" s="12">
        <f>HEX2DEC(A9)</f>
        <v>12123</v>
      </c>
      <c r="E9" s="12" t="str">
        <f>CONCATENATE(TRUNC(D9/8192),TEXT(TRUNC((MOD(D9,8192)/16)/4),"00"),"-",TRUNC(MOD((MOD(D9,8192)/16),4)))</f>
        <v>161-1</v>
      </c>
      <c r="F9" s="12" t="str">
        <f>CONCATENATE(TRUNC(D9/8192),TEXT(TRUNC((MOD(D9,8192)/64)/8),"00"),"-",TRUNC(MOD((MOD(D9,8192)/64),8)))</f>
        <v>107-5</v>
      </c>
      <c r="G9" s="12" t="str">
        <f>CONCATENATE(TRUNC(D9/8192),TEXT(TRUNC((MOD(D9,8192)/128)/8),"00"),"-",TRUNC(MOD((MOD(D9,8192)/128),8)))</f>
        <v>103-6</v>
      </c>
      <c r="H9" s="12" t="str">
        <f>CONCATENATE(TRUNC(D9/8192),TEXT(TRUNC((MOD(D9,8192)/512)/16),"00"),"-",TRUNC(MOD((MOD(D9,8192)/512),16)))</f>
        <v>100-7</v>
      </c>
      <c r="I9" s="12" t="str">
        <f>CONCATENATE(TRUNC(D9/8192),TEXT(TRUNC((MOD(D9,8192)/32)/4),"00"),"-",TRUNC(MOD((MOD(D9,8192)/32),4)))</f>
        <v>130-2</v>
      </c>
      <c r="J9" s="12" t="str">
        <f>CONCATENATE(TRUNC(D9/8192),TEXT(TRUNC((MOD(D9,8192)/32)/8),"00"),"-",TRUNC(MOD((MOD(D9,8192)/32),8)))</f>
        <v>115-2</v>
      </c>
      <c r="K9" s="12" t="str">
        <f>CONCATENATE(TRUNC(D9/8192),TEXT(TRUNC((MOD(D9,8192)/64)/4),"00"),"-",TRUNC(MOD((MOD(D9,8192)/64),4)))</f>
        <v>115-1</v>
      </c>
      <c r="L9" s="12" t="str">
        <f>CONCATENATE(TRUNC(D9/8192),TEXT(TRUNC((MOD(D9,8192)/128)/4),"00"),"-",TRUNC(MOD((MOD(D9,8192)/128),4)))</f>
        <v>107-2</v>
      </c>
      <c r="M9" s="12" t="str">
        <f>CONCATENATE(TRUNC(D9/8192),TEXT(TRUNC((MOD(D9,8192)/256)/4),"00"),"-",TRUNC(MOD((MOD(D9,8192)/256),4)))</f>
        <v>103-3</v>
      </c>
      <c r="N9" s="12" t="str">
        <f>CONCATENATE(TRUNC(D9/8192),TEXT(TRUNC((MOD(D9,8192)/256)/8),"00"),"-",TRUNC(MOD((MOD(D9,8192)/256),8)))</f>
        <v>101-7</v>
      </c>
      <c r="O9" s="12" t="str">
        <f>CONCATENATE(TRUNC(D9/8192),TEXT(TRUNC((MOD(D9,8192)/256)/16),"00"),"-",TRUNC(MOD((MOD(D9,8192)/256),16)))</f>
        <v>100-15</v>
      </c>
      <c r="P9" s="12" t="str">
        <f>CONCATENATE(TRUNC(D9/16384)*2,TEXT(TRUNC((MOD(D9,16384)/1024)/16),"00"),"-",TRUNC(MOD((MOD(D9,16384)/1024),16)))</f>
        <v>000-11</v>
      </c>
      <c r="Q9" s="12" t="str">
        <f>CONCATENATE(TRUNC(D9/32768)*4,TEXT(TRUNC((MOD(D9,32768)/2048)/16),"00"),"-",TRUNC(MOD((MOD(D9,32768)/2048),16)))</f>
        <v>000-5</v>
      </c>
      <c r="R9" s="12" t="str">
        <f>CONCATENATE(TRUNC(D9/65536)*8,TEXT(TRUNC((MOD(D9,65536)/4096)/16),"00"),"-",TRUNC(MOD((MOD(D9,65536)/4096),16)))</f>
        <v>000-2</v>
      </c>
    </row>
    <row r="10" spans="1:18" ht="11.25">
      <c r="A10" s="13" t="str">
        <f>DEC2HEX(B10)</f>
        <v>E237</v>
      </c>
      <c r="B10" s="14">
        <v>57911</v>
      </c>
      <c r="C10" s="2">
        <f>TRUNC(B10/8192)</f>
        <v>7</v>
      </c>
      <c r="D10" s="12">
        <f>HEX2DEC(A10)</f>
        <v>57911</v>
      </c>
      <c r="E10" s="12" t="str">
        <f>CONCATENATE(TRUNC(D10/8192),TEXT(TRUNC((MOD(D10,8192)/16)/4),"00"),"-",TRUNC(MOD((MOD(D10,8192)/16),4)))</f>
        <v>708-3</v>
      </c>
      <c r="F10" s="12" t="str">
        <f>CONCATENATE(TRUNC(D10/8192),TEXT(TRUNC((MOD(D10,8192)/64)/8),"00"),"-",TRUNC(MOD((MOD(D10,8192)/64),8)))</f>
        <v>701-0</v>
      </c>
      <c r="G10" s="12" t="str">
        <f>CONCATENATE(TRUNC(D10/8192),TEXT(TRUNC((MOD(D10,8192)/128)/8),"00"),"-",TRUNC(MOD((MOD(D10,8192)/128),8)))</f>
        <v>700-4</v>
      </c>
      <c r="H10" s="12" t="str">
        <f>CONCATENATE(TRUNC(D10/8192),TEXT(TRUNC((MOD(D10,8192)/512)/16),"00"),"-",TRUNC(MOD((MOD(D10,8192)/512),16)))</f>
        <v>700-1</v>
      </c>
      <c r="I10" s="12" t="str">
        <f>CONCATENATE(TRUNC(D10/8192),TEXT(TRUNC((MOD(D10,8192)/32)/4),"00"),"-",TRUNC(MOD((MOD(D10,8192)/32),4)))</f>
        <v>704-1</v>
      </c>
      <c r="J10" s="12" t="str">
        <f>CONCATENATE(TRUNC(D10/8192),TEXT(TRUNC((MOD(D10,8192)/32)/8),"00"),"-",TRUNC(MOD((MOD(D10,8192)/32),8)))</f>
        <v>702-1</v>
      </c>
      <c r="K10" s="12" t="str">
        <f>CONCATENATE(TRUNC(D10/8192),TEXT(TRUNC((MOD(D10,8192)/64)/4),"00"),"-",TRUNC(MOD((MOD(D10,8192)/64),4)))</f>
        <v>702-0</v>
      </c>
      <c r="L10" s="12" t="str">
        <f>CONCATENATE(TRUNC(D10/8192),TEXT(TRUNC((MOD(D10,8192)/128)/4),"00"),"-",TRUNC(MOD((MOD(D10,8192)/128),4)))</f>
        <v>701-0</v>
      </c>
      <c r="M10" s="12" t="str">
        <f>CONCATENATE(TRUNC(D10/8192),TEXT(TRUNC((MOD(D10,8192)/256)/4),"00"),"-",TRUNC(MOD((MOD(D10,8192)/256),4)))</f>
        <v>700-2</v>
      </c>
      <c r="N10" s="12" t="str">
        <f>CONCATENATE(TRUNC(D10/8192),TEXT(TRUNC((MOD(D10,8192)/256)/8),"00"),"-",TRUNC(MOD((MOD(D10,8192)/256),8)))</f>
        <v>700-2</v>
      </c>
      <c r="O10" s="12" t="str">
        <f>CONCATENATE(TRUNC(D10/8192),TEXT(TRUNC((MOD(D10,8192)/256)/16),"00"),"-",TRUNC(MOD((MOD(D10,8192)/256),16)))</f>
        <v>700-2</v>
      </c>
      <c r="P10" s="12" t="str">
        <f>CONCATENATE(TRUNC(D10/16384)*2,TEXT(TRUNC((MOD(D10,16384)/1024)/16),"00"),"-",TRUNC(MOD((MOD(D10,16384)/1024),16)))</f>
        <v>600-8</v>
      </c>
      <c r="Q10" s="12" t="str">
        <f>CONCATENATE(TRUNC(D10/32768)*4,TEXT(TRUNC((MOD(D10,32768)/2048)/16),"00"),"-",TRUNC(MOD((MOD(D10,32768)/2048),16)))</f>
        <v>400-12</v>
      </c>
      <c r="R10" s="12" t="str">
        <f>CONCATENATE(TRUNC(D10/65536)*8,TEXT(TRUNC((MOD(D10,65536)/4096)/16),"00"),"-",TRUNC(MOD((MOD(D10,65536)/4096),16)))</f>
        <v>000-14</v>
      </c>
    </row>
    <row r="11" spans="1:18" ht="11.25">
      <c r="A11" s="13" t="str">
        <f>DEC2HEX(B11)</f>
        <v>E245</v>
      </c>
      <c r="B11" s="14">
        <v>57925</v>
      </c>
      <c r="C11" s="2">
        <f>TRUNC(B11/8192)</f>
        <v>7</v>
      </c>
      <c r="D11" s="12">
        <f>HEX2DEC(A11)</f>
        <v>57925</v>
      </c>
      <c r="E11" s="12" t="str">
        <f>CONCATENATE(TRUNC(D11/8192),TEXT(TRUNC((MOD(D11,8192)/16)/4),"00"),"-",TRUNC(MOD((MOD(D11,8192)/16),4)))</f>
        <v>709-0</v>
      </c>
      <c r="F11" s="12" t="str">
        <f>CONCATENATE(TRUNC(D11/8192),TEXT(TRUNC((MOD(D11,8192)/64)/8),"00"),"-",TRUNC(MOD((MOD(D11,8192)/64),8)))</f>
        <v>701-1</v>
      </c>
      <c r="G11" s="12" t="str">
        <f>CONCATENATE(TRUNC(D11/8192),TEXT(TRUNC((MOD(D11,8192)/128)/8),"00"),"-",TRUNC(MOD((MOD(D11,8192)/128),8)))</f>
        <v>700-4</v>
      </c>
      <c r="H11" s="12" t="str">
        <f>CONCATENATE(TRUNC(D11/8192),TEXT(TRUNC((MOD(D11,8192)/512)/16),"00"),"-",TRUNC(MOD((MOD(D11,8192)/512),16)))</f>
        <v>700-1</v>
      </c>
      <c r="I11" s="12" t="str">
        <f>CONCATENATE(TRUNC(D11/8192),TEXT(TRUNC((MOD(D11,8192)/32)/4),"00"),"-",TRUNC(MOD((MOD(D11,8192)/32),4)))</f>
        <v>704-2</v>
      </c>
      <c r="J11" s="12" t="str">
        <f>CONCATENATE(TRUNC(D11/8192),TEXT(TRUNC((MOD(D11,8192)/32)/8),"00"),"-",TRUNC(MOD((MOD(D11,8192)/32),8)))</f>
        <v>702-2</v>
      </c>
      <c r="K11" s="12" t="str">
        <f>CONCATENATE(TRUNC(D11/8192),TEXT(TRUNC((MOD(D11,8192)/64)/4),"00"),"-",TRUNC(MOD((MOD(D11,8192)/64),4)))</f>
        <v>702-1</v>
      </c>
      <c r="L11" s="12" t="str">
        <f>CONCATENATE(TRUNC(D11/8192),TEXT(TRUNC((MOD(D11,8192)/128)/4),"00"),"-",TRUNC(MOD((MOD(D11,8192)/128),4)))</f>
        <v>701-0</v>
      </c>
      <c r="M11" s="12" t="str">
        <f>CONCATENATE(TRUNC(D11/8192),TEXT(TRUNC((MOD(D11,8192)/256)/4),"00"),"-",TRUNC(MOD((MOD(D11,8192)/256),4)))</f>
        <v>700-2</v>
      </c>
      <c r="N11" s="12" t="str">
        <f>CONCATENATE(TRUNC(D11/8192),TEXT(TRUNC((MOD(D11,8192)/256)/8),"00"),"-",TRUNC(MOD((MOD(D11,8192)/256),8)))</f>
        <v>700-2</v>
      </c>
      <c r="O11" s="12" t="str">
        <f>CONCATENATE(TRUNC(D11/8192),TEXT(TRUNC((MOD(D11,8192)/256)/16),"00"),"-",TRUNC(MOD((MOD(D11,8192)/256),16)))</f>
        <v>700-2</v>
      </c>
      <c r="P11" s="12" t="str">
        <f>CONCATENATE(TRUNC(D11/16384)*2,TEXT(TRUNC((MOD(D11,16384)/1024)/16),"00"),"-",TRUNC(MOD((MOD(D11,16384)/1024),16)))</f>
        <v>600-8</v>
      </c>
      <c r="Q11" s="12" t="str">
        <f>CONCATENATE(TRUNC(D11/32768)*4,TEXT(TRUNC((MOD(D11,32768)/2048)/16),"00"),"-",TRUNC(MOD((MOD(D11,32768)/2048),16)))</f>
        <v>400-12</v>
      </c>
      <c r="R11" s="12" t="str">
        <f>CONCATENATE(TRUNC(D11/65536)*8,TEXT(TRUNC((MOD(D11,65536)/4096)/16),"00"),"-",TRUNC(MOD((MOD(D11,65536)/4096),16)))</f>
        <v>000-14</v>
      </c>
    </row>
    <row r="12" spans="1:18" ht="11.25">
      <c r="A12" s="13" t="str">
        <f>DEC2HEX(B12)</f>
        <v>E246</v>
      </c>
      <c r="B12" s="14">
        <v>57926</v>
      </c>
      <c r="C12" s="2">
        <f>TRUNC(B12/8192)</f>
        <v>7</v>
      </c>
      <c r="D12" s="12">
        <f>HEX2DEC(A12)</f>
        <v>57926</v>
      </c>
      <c r="E12" s="12" t="str">
        <f>CONCATENATE(TRUNC(D12/8192),TEXT(TRUNC((MOD(D12,8192)/16)/4),"00"),"-",TRUNC(MOD((MOD(D12,8192)/16),4)))</f>
        <v>709-0</v>
      </c>
      <c r="F12" s="12" t="str">
        <f>CONCATENATE(TRUNC(D12/8192),TEXT(TRUNC((MOD(D12,8192)/64)/8),"00"),"-",TRUNC(MOD((MOD(D12,8192)/64),8)))</f>
        <v>701-1</v>
      </c>
      <c r="G12" s="12" t="str">
        <f>CONCATENATE(TRUNC(D12/8192),TEXT(TRUNC((MOD(D12,8192)/128)/8),"00"),"-",TRUNC(MOD((MOD(D12,8192)/128),8)))</f>
        <v>700-4</v>
      </c>
      <c r="H12" s="12" t="str">
        <f>CONCATENATE(TRUNC(D12/8192),TEXT(TRUNC((MOD(D12,8192)/512)/16),"00"),"-",TRUNC(MOD((MOD(D12,8192)/512),16)))</f>
        <v>700-1</v>
      </c>
      <c r="I12" s="12" t="str">
        <f>CONCATENATE(TRUNC(D12/8192),TEXT(TRUNC((MOD(D12,8192)/32)/4),"00"),"-",TRUNC(MOD((MOD(D12,8192)/32),4)))</f>
        <v>704-2</v>
      </c>
      <c r="J12" s="12" t="str">
        <f>CONCATENATE(TRUNC(D12/8192),TEXT(TRUNC((MOD(D12,8192)/32)/8),"00"),"-",TRUNC(MOD((MOD(D12,8192)/32),8)))</f>
        <v>702-2</v>
      </c>
      <c r="K12" s="12" t="str">
        <f>CONCATENATE(TRUNC(D12/8192),TEXT(TRUNC((MOD(D12,8192)/64)/4),"00"),"-",TRUNC(MOD((MOD(D12,8192)/64),4)))</f>
        <v>702-1</v>
      </c>
      <c r="L12" s="12" t="str">
        <f>CONCATENATE(TRUNC(D12/8192),TEXT(TRUNC((MOD(D12,8192)/128)/4),"00"),"-",TRUNC(MOD((MOD(D12,8192)/128),4)))</f>
        <v>701-0</v>
      </c>
      <c r="M12" s="12" t="str">
        <f>CONCATENATE(TRUNC(D12/8192),TEXT(TRUNC((MOD(D12,8192)/256)/4),"00"),"-",TRUNC(MOD((MOD(D12,8192)/256),4)))</f>
        <v>700-2</v>
      </c>
      <c r="N12" s="12" t="str">
        <f>CONCATENATE(TRUNC(D12/8192),TEXT(TRUNC((MOD(D12,8192)/256)/8),"00"),"-",TRUNC(MOD((MOD(D12,8192)/256),8)))</f>
        <v>700-2</v>
      </c>
      <c r="O12" s="12" t="str">
        <f>CONCATENATE(TRUNC(D12/8192),TEXT(TRUNC((MOD(D12,8192)/256)/16),"00"),"-",TRUNC(MOD((MOD(D12,8192)/256),16)))</f>
        <v>700-2</v>
      </c>
      <c r="P12" s="12" t="str">
        <f>CONCATENATE(TRUNC(D12/16384)*2,TEXT(TRUNC((MOD(D12,16384)/1024)/16),"00"),"-",TRUNC(MOD((MOD(D12,16384)/1024),16)))</f>
        <v>600-8</v>
      </c>
      <c r="Q12" s="12" t="str">
        <f>CONCATENATE(TRUNC(D12/32768)*4,TEXT(TRUNC((MOD(D12,32768)/2048)/16),"00"),"-",TRUNC(MOD((MOD(D12,32768)/2048),16)))</f>
        <v>400-12</v>
      </c>
      <c r="R12" s="12" t="str">
        <f>CONCATENATE(TRUNC(D12/65536)*8,TEXT(TRUNC((MOD(D12,65536)/4096)/16),"00"),"-",TRUNC(MOD((MOD(D12,65536)/4096),16)))</f>
        <v>000-14</v>
      </c>
    </row>
    <row r="13" spans="1:4" ht="11.25">
      <c r="A13" s="15" t="s">
        <v>40</v>
      </c>
      <c r="B13" s="16"/>
      <c r="D13" s="12"/>
    </row>
    <row r="14" spans="1:4" ht="11.25">
      <c r="A14" s="15" t="s">
        <v>41</v>
      </c>
      <c r="B14" s="16"/>
      <c r="D14" s="12"/>
    </row>
    <row r="15" spans="1:4" ht="11.25">
      <c r="A15" s="5" t="s">
        <v>42</v>
      </c>
      <c r="D15" s="12"/>
    </row>
    <row r="16" spans="1:4" ht="11.25">
      <c r="A16" s="2" t="s">
        <v>43</v>
      </c>
      <c r="D16" s="12"/>
    </row>
    <row r="17" spans="1:4" ht="11.25">
      <c r="A17" s="2" t="s">
        <v>44</v>
      </c>
      <c r="D17" s="12"/>
    </row>
    <row r="18" spans="1:4" ht="11.25">
      <c r="A18" s="5"/>
      <c r="D18" s="12"/>
    </row>
    <row r="19" spans="1:4" ht="11.25">
      <c r="A19" s="5" t="s">
        <v>45</v>
      </c>
      <c r="D19" s="12"/>
    </row>
    <row r="21" spans="16:17" ht="11.25">
      <c r="P21" s="10"/>
      <c r="Q21" s="10"/>
    </row>
    <row r="22" spans="1:18" ht="11.25">
      <c r="A22" s="17"/>
      <c r="B22" s="9" t="s">
        <v>38</v>
      </c>
      <c r="C22" s="9" t="s">
        <v>39</v>
      </c>
      <c r="D22" s="9" t="s">
        <v>22</v>
      </c>
      <c r="E22" s="8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 t="s">
        <v>31</v>
      </c>
      <c r="N22" s="9" t="s">
        <v>32</v>
      </c>
      <c r="O22" s="9" t="s">
        <v>33</v>
      </c>
      <c r="P22" s="9" t="s">
        <v>34</v>
      </c>
      <c r="Q22" s="10" t="s">
        <v>35</v>
      </c>
      <c r="R22" s="10" t="s">
        <v>36</v>
      </c>
    </row>
    <row r="23" spans="1:18" ht="11.25">
      <c r="A23" s="15"/>
      <c r="B23" s="14">
        <v>57911</v>
      </c>
      <c r="C23" s="2">
        <f>TRUNC(B23/8192)</f>
        <v>7</v>
      </c>
      <c r="D23" s="12">
        <f>B23</f>
        <v>57911</v>
      </c>
      <c r="E23" s="12" t="str">
        <f>CONCATENATE(TRUNC(B23/8192),TEXT(TRUNC((MOD(B23,8192)/16)/4),"00"),"-",TRUNC(MOD((MOD(B23,8192)/16),4)))</f>
        <v>708-3</v>
      </c>
      <c r="F23" s="12" t="str">
        <f>CONCATENATE(TRUNC(B23/8192),TEXT(TRUNC((MOD(B23,8192)/64)/8),"00"),"-",TRUNC(MOD((MOD(B23,8192)/64),8)))</f>
        <v>701-0</v>
      </c>
      <c r="G23" s="12" t="str">
        <f>CONCATENATE(TRUNC(B23/8192),TEXT(TRUNC((MOD(B23,8192)/128)/8),"00"),"-",TRUNC(MOD((MOD(B23,8192)/128),8)))</f>
        <v>700-4</v>
      </c>
      <c r="H23" s="12" t="str">
        <f>CONCATENATE(TRUNC(B23/8192),TEXT(TRUNC((MOD(B23,8192)/512)/16),"00"),"-",TRUNC(MOD((MOD(B23,8192)/512),16)))</f>
        <v>700-1</v>
      </c>
      <c r="I23" s="12" t="str">
        <f>CONCATENATE(TRUNC(B23/8192),TEXT(TRUNC((MOD(B23,8192)/32)/4),"00"),"-",TRUNC(MOD((MOD(B23,8192)/32),4)))</f>
        <v>704-1</v>
      </c>
      <c r="J23" s="12" t="str">
        <f>CONCATENATE(TRUNC(B23/8192),TEXT(TRUNC((MOD(B23,8192)/32)/8),"00"),"-",TRUNC(MOD((MOD(B23,8192)/32),8)))</f>
        <v>702-1</v>
      </c>
      <c r="K23" s="12" t="str">
        <f>CONCATENATE(TRUNC(B23/8192),TEXT(TRUNC((MOD(B23,8192)/64)/4),"00"),"-",TRUNC(MOD((MOD(B23,8192)/64),4)))</f>
        <v>702-0</v>
      </c>
      <c r="L23" s="12" t="str">
        <f>CONCATENATE(TRUNC(B23/8192),TEXT(TRUNC((MOD(B23,8192)/128)/4),"00"),"-",TRUNC(MOD((MOD(B23,8192)/128),4)))</f>
        <v>701-0</v>
      </c>
      <c r="M23" s="12" t="str">
        <f>CONCATENATE(TRUNC(B23/8192),TEXT(TRUNC((MOD(B23,8192)/256)/4),"00"),"-",TRUNC(MOD((MOD(B23,8192)/256),4)))</f>
        <v>700-2</v>
      </c>
      <c r="N23" s="12" t="str">
        <f>CONCATENATE(TRUNC(B23/8192),TEXT(TRUNC((MOD(B23,8192)/256)/8),"00"),"-",TRUNC(MOD((MOD(B23,8192)/256),8)))</f>
        <v>700-2</v>
      </c>
      <c r="O23" s="12" t="str">
        <f>CONCATENATE(TRUNC(B23/8192),TEXT(TRUNC((MOD(B23,8192)/256)/16),"00"),"-",TRUNC(MOD((MOD(B23,8192)/256),16)))</f>
        <v>700-2</v>
      </c>
      <c r="P23" s="12" t="str">
        <f>CONCATENATE(TRUNC(B23/16384)*2,TEXT(TRUNC((MOD(B23,16384)/1024)/16),"00"),"-",TRUNC(MOD((MOD(B23,16384)/1024),16)))</f>
        <v>600-8</v>
      </c>
      <c r="Q23" s="12" t="str">
        <f>CONCATENATE(TRUNC(B23/32768)*4,TEXT(TRUNC((MOD(B23,32768)/2048)/16),"00"),"-",TRUNC(MOD((MOD(B23,32768)/2048),16)))</f>
        <v>400-12</v>
      </c>
      <c r="R23" s="12" t="str">
        <f>CONCATENATE(TRUNC(B23/65536)*8,TEXT(TRUNC((MOD(B23,65536)/4096)/16),"00"),"-",TRUNC(MOD((MOD(B23,65536)/4096),16)))</f>
        <v>000-14</v>
      </c>
    </row>
    <row r="24" spans="1:18" ht="11.25">
      <c r="A24" s="15"/>
      <c r="B24" s="14">
        <v>57925</v>
      </c>
      <c r="C24" s="2">
        <f>TRUNC(B24/8192)</f>
        <v>7</v>
      </c>
      <c r="D24" s="12">
        <f>B24</f>
        <v>57925</v>
      </c>
      <c r="E24" s="12" t="str">
        <f>CONCATENATE(TRUNC(B24/8192),TEXT(TRUNC((MOD(B24,8192)/16)/4),"00"),"-",TRUNC(MOD((MOD(B24,8192)/16),4)))</f>
        <v>709-0</v>
      </c>
      <c r="F24" s="12" t="str">
        <f>CONCATENATE(TRUNC(B24/8192),TEXT(TRUNC((MOD(B24,8192)/64)/8),"00"),"-",TRUNC(MOD((MOD(B24,8192)/64),8)))</f>
        <v>701-1</v>
      </c>
      <c r="G24" s="12" t="str">
        <f>CONCATENATE(TRUNC(B24/8192),TEXT(TRUNC((MOD(B24,8192)/128)/8),"00"),"-",TRUNC(MOD((MOD(B24,8192)/128),8)))</f>
        <v>700-4</v>
      </c>
      <c r="H24" s="12" t="str">
        <f>CONCATENATE(TRUNC(B24/8192),TEXT(TRUNC((MOD(B24,8192)/512)/16),"00"),"-",TRUNC(MOD((MOD(B24,8192)/512),16)))</f>
        <v>700-1</v>
      </c>
      <c r="I24" s="12" t="str">
        <f>CONCATENATE(TRUNC(B24/8192),TEXT(TRUNC((MOD(B24,8192)/32)/4),"00"),"-",TRUNC(MOD((MOD(B24,8192)/32),4)))</f>
        <v>704-2</v>
      </c>
      <c r="J24" s="12" t="str">
        <f>CONCATENATE(TRUNC(B24/8192),TEXT(TRUNC((MOD(B24,8192)/32)/8),"00"),"-",TRUNC(MOD((MOD(B24,8192)/32),8)))</f>
        <v>702-2</v>
      </c>
      <c r="K24" s="12" t="str">
        <f>CONCATENATE(TRUNC(B24/8192),TEXT(TRUNC((MOD(B24,8192)/64)/4),"00"),"-",TRUNC(MOD((MOD(B24,8192)/64),4)))</f>
        <v>702-1</v>
      </c>
      <c r="L24" s="12" t="str">
        <f>CONCATENATE(TRUNC(B24/8192),TEXT(TRUNC((MOD(B24,8192)/128)/4),"00"),"-",TRUNC(MOD((MOD(B24,8192)/128),4)))</f>
        <v>701-0</v>
      </c>
      <c r="M24" s="12" t="str">
        <f>CONCATENATE(TRUNC(B24/8192),TEXT(TRUNC((MOD(B24,8192)/256)/4),"00"),"-",TRUNC(MOD((MOD(B24,8192)/256),4)))</f>
        <v>700-2</v>
      </c>
      <c r="N24" s="12" t="str">
        <f>CONCATENATE(TRUNC(B24/8192),TEXT(TRUNC((MOD(B24,8192)/256)/8),"00"),"-",TRUNC(MOD((MOD(B24,8192)/256),8)))</f>
        <v>700-2</v>
      </c>
      <c r="O24" s="12" t="str">
        <f>CONCATENATE(TRUNC(B24/8192),TEXT(TRUNC((MOD(B24,8192)/256)/16),"00"),"-",TRUNC(MOD((MOD(B24,8192)/256),16)))</f>
        <v>700-2</v>
      </c>
      <c r="P24" s="12" t="str">
        <f>CONCATENATE(TRUNC(B24/16384)*2,TEXT(TRUNC((MOD(B24,16384)/1024)/16),"00"),"-",TRUNC(MOD((MOD(B24,16384)/1024),16)))</f>
        <v>600-8</v>
      </c>
      <c r="Q24" s="12" t="str">
        <f>CONCATENATE(TRUNC(B24/32768)*4,TEXT(TRUNC((MOD(B24,32768)/2048)/16),"00"),"-",TRUNC(MOD((MOD(B24,32768)/2048),16)))</f>
        <v>400-12</v>
      </c>
      <c r="R24" s="12" t="str">
        <f>CONCATENATE(TRUNC(B24/65536)*8,TEXT(TRUNC((MOD(B24,65536)/4096)/16),"00"),"-",TRUNC(MOD((MOD(B24,65536)/4096),16)))</f>
        <v>000-14</v>
      </c>
    </row>
    <row r="25" spans="1:18" ht="11.25">
      <c r="A25" s="15"/>
      <c r="B25" s="14">
        <v>57926</v>
      </c>
      <c r="C25" s="2">
        <f>TRUNC(B25/8192)</f>
        <v>7</v>
      </c>
      <c r="D25" s="12">
        <f>B25</f>
        <v>57926</v>
      </c>
      <c r="E25" s="12" t="str">
        <f>CONCATENATE(TRUNC(B25/8192),TEXT(TRUNC((MOD(B25,8192)/16)/4),"00"),"-",TRUNC(MOD((MOD(B25,8192)/16),4)))</f>
        <v>709-0</v>
      </c>
      <c r="F25" s="12" t="str">
        <f>CONCATENATE(TRUNC(B25/8192),TEXT(TRUNC((MOD(B25,8192)/64)/8),"00"),"-",TRUNC(MOD((MOD(B25,8192)/64),8)))</f>
        <v>701-1</v>
      </c>
      <c r="G25" s="12" t="str">
        <f>CONCATENATE(TRUNC(B25/8192),TEXT(TRUNC((MOD(B25,8192)/128)/8),"00"),"-",TRUNC(MOD((MOD(B25,8192)/128),8)))</f>
        <v>700-4</v>
      </c>
      <c r="H25" s="12" t="str">
        <f>CONCATENATE(TRUNC(B25/8192),TEXT(TRUNC((MOD(B25,8192)/512)/16),"00"),"-",TRUNC(MOD((MOD(B25,8192)/512),16)))</f>
        <v>700-1</v>
      </c>
      <c r="I25" s="12" t="str">
        <f>CONCATENATE(TRUNC(B25/8192),TEXT(TRUNC((MOD(B25,8192)/32)/4),"00"),"-",TRUNC(MOD((MOD(B25,8192)/32),4)))</f>
        <v>704-2</v>
      </c>
      <c r="J25" s="12" t="str">
        <f>CONCATENATE(TRUNC(B25/8192),TEXT(TRUNC((MOD(B25,8192)/32)/8),"00"),"-",TRUNC(MOD((MOD(B25,8192)/32),8)))</f>
        <v>702-2</v>
      </c>
      <c r="K25" s="12" t="str">
        <f>CONCATENATE(TRUNC(B25/8192),TEXT(TRUNC((MOD(B25,8192)/64)/4),"00"),"-",TRUNC(MOD((MOD(B25,8192)/64),4)))</f>
        <v>702-1</v>
      </c>
      <c r="L25" s="12" t="str">
        <f>CONCATENATE(TRUNC(B25/8192),TEXT(TRUNC((MOD(B25,8192)/128)/4),"00"),"-",TRUNC(MOD((MOD(B25,8192)/128),4)))</f>
        <v>701-0</v>
      </c>
      <c r="M25" s="12" t="str">
        <f>CONCATENATE(TRUNC(B25/8192),TEXT(TRUNC((MOD(B25,8192)/256)/4),"00"),"-",TRUNC(MOD((MOD(B25,8192)/256),4)))</f>
        <v>700-2</v>
      </c>
      <c r="N25" s="12" t="str">
        <f>CONCATENATE(TRUNC(B25/8192),TEXT(TRUNC((MOD(B25,8192)/256)/8),"00"),"-",TRUNC(MOD((MOD(B25,8192)/256),8)))</f>
        <v>700-2</v>
      </c>
      <c r="O25" s="12" t="str">
        <f>CONCATENATE(TRUNC(B25/8192),TEXT(TRUNC((MOD(B25,8192)/256)/16),"00"),"-",TRUNC(MOD((MOD(B25,8192)/256),16)))</f>
        <v>700-2</v>
      </c>
      <c r="P25" s="12" t="str">
        <f>CONCATENATE(TRUNC(B25/16384)*2,TEXT(TRUNC((MOD(B25,16384)/1024)/16),"00"),"-",TRUNC(MOD((MOD(B25,16384)/1024),16)))</f>
        <v>600-8</v>
      </c>
      <c r="Q25" s="12" t="str">
        <f>CONCATENATE(TRUNC(B25/32768)*4,TEXT(TRUNC((MOD(B25,32768)/2048)/16),"00"),"-",TRUNC(MOD((MOD(B25,32768)/2048),16)))</f>
        <v>400-12</v>
      </c>
      <c r="R25" s="12" t="str">
        <f>CONCATENATE(TRUNC(B25/65536)*8,TEXT(TRUNC((MOD(B25,65536)/4096)/16),"00"),"-",TRUNC(MOD((MOD(B25,65536)/4096),16)))</f>
        <v>000-14</v>
      </c>
    </row>
    <row r="26" spans="1:18" ht="11.25">
      <c r="A26" s="15"/>
      <c r="B26" s="14">
        <v>32344</v>
      </c>
      <c r="C26" s="2">
        <f>TRUNC(B26/8192)</f>
        <v>3</v>
      </c>
      <c r="D26" s="12">
        <f>B26</f>
        <v>32344</v>
      </c>
      <c r="E26" s="12" t="str">
        <f>CONCATENATE(TRUNC(B26/8192),TEXT(TRUNC((MOD(B26,8192)/16)/4),"00"),"-",TRUNC(MOD((MOD(B26,8192)/16),4)))</f>
        <v>3121-1</v>
      </c>
      <c r="F26" s="12" t="str">
        <f>CONCATENATE(TRUNC(B26/8192),TEXT(TRUNC((MOD(B26,8192)/64)/8),"00"),"-",TRUNC(MOD((MOD(B26,8192)/64),8)))</f>
        <v>315-1</v>
      </c>
      <c r="G26" s="12" t="str">
        <f>CONCATENATE(TRUNC(B26/8192),TEXT(TRUNC((MOD(B26,8192)/128)/8),"00"),"-",TRUNC(MOD((MOD(B26,8192)/128),8)))</f>
        <v>307-4</v>
      </c>
      <c r="H26" s="12" t="str">
        <f>CONCATENATE(TRUNC(B26/8192),TEXT(TRUNC((MOD(B26,8192)/512)/16),"00"),"-",TRUNC(MOD((MOD(B26,8192)/512),16)))</f>
        <v>300-15</v>
      </c>
      <c r="I26" s="12" t="str">
        <f>CONCATENATE(TRUNC(B26/8192),TEXT(TRUNC((MOD(B26,8192)/32)/4),"00"),"-",TRUNC(MOD((MOD(B26,8192)/32),4)))</f>
        <v>360-2</v>
      </c>
      <c r="J26" s="12" t="str">
        <f>CONCATENATE(TRUNC(B26/8192),TEXT(TRUNC((MOD(B26,8192)/32)/8),"00"),"-",TRUNC(MOD((MOD(B26,8192)/32),8)))</f>
        <v>330-2</v>
      </c>
      <c r="K26" s="12" t="str">
        <f>CONCATENATE(TRUNC(B26/8192),TEXT(TRUNC((MOD(B26,8192)/64)/4),"00"),"-",TRUNC(MOD((MOD(B26,8192)/64),4)))</f>
        <v>330-1</v>
      </c>
      <c r="L26" s="12" t="str">
        <f>CONCATENATE(TRUNC(B26/8192),TEXT(TRUNC((MOD(B26,8192)/128)/4),"00"),"-",TRUNC(MOD((MOD(B26,8192)/128),4)))</f>
        <v>315-0</v>
      </c>
      <c r="M26" s="12" t="str">
        <f>CONCATENATE(TRUNC(B26/8192),TEXT(TRUNC((MOD(B26,8192)/256)/4),"00"),"-",TRUNC(MOD((MOD(B26,8192)/256),4)))</f>
        <v>307-2</v>
      </c>
      <c r="N26" s="12" t="str">
        <f>CONCATENATE(TRUNC(B26/8192),TEXT(TRUNC((MOD(B26,8192)/256)/8),"00"),"-",TRUNC(MOD((MOD(B26,8192)/256),8)))</f>
        <v>303-6</v>
      </c>
      <c r="O26" s="12" t="str">
        <f>CONCATENATE(TRUNC(B26/8192),TEXT(TRUNC((MOD(B26,8192)/256)/16),"00"),"-",TRUNC(MOD((MOD(B26,8192)/256),16)))</f>
        <v>301-14</v>
      </c>
      <c r="P26" s="12" t="str">
        <f>CONCATENATE(TRUNC(B26/16384)*2,TEXT(TRUNC((MOD(B26,16384)/1024)/16),"00"),"-",TRUNC(MOD((MOD(B26,16384)/1024),16)))</f>
        <v>200-15</v>
      </c>
      <c r="Q26" s="12" t="str">
        <f>CONCATENATE(TRUNC(B26/32768)*4,TEXT(TRUNC((MOD(B26,32768)/2048)/16),"00"),"-",TRUNC(MOD((MOD(B26,32768)/2048),16)))</f>
        <v>000-15</v>
      </c>
      <c r="R26" s="12" t="str">
        <f>CONCATENATE(TRUNC(B26/65536)*8,TEXT(TRUNC((MOD(B26,65536)/4096)/16),"00"),"-",TRUNC(MOD((MOD(B26,65536)/4096),16)))</f>
        <v>000-7</v>
      </c>
    </row>
    <row r="27" spans="1:18" ht="11.25">
      <c r="A27" s="15"/>
      <c r="B27" s="14">
        <v>5799</v>
      </c>
      <c r="C27" s="2">
        <f>TRUNC(B27/8192)</f>
        <v>0</v>
      </c>
      <c r="D27" s="12">
        <f>B27</f>
        <v>5799</v>
      </c>
      <c r="E27" s="12" t="str">
        <f>CONCATENATE(TRUNC(B27/8192),TEXT(TRUNC((MOD(B27,8192)/16)/4),"00"),"-",TRUNC(MOD((MOD(B27,8192)/16),4)))</f>
        <v>090-2</v>
      </c>
      <c r="F27" s="12" t="str">
        <f>CONCATENATE(TRUNC(B27/8192),TEXT(TRUNC((MOD(B27,8192)/64)/8),"00"),"-",TRUNC(MOD((MOD(B27,8192)/64),8)))</f>
        <v>011-2</v>
      </c>
      <c r="G27" s="12" t="str">
        <f>CONCATENATE(TRUNC(B27/8192),TEXT(TRUNC((MOD(B27,8192)/128)/8),"00"),"-",TRUNC(MOD((MOD(B27,8192)/128),8)))</f>
        <v>005-5</v>
      </c>
      <c r="H27" s="12" t="str">
        <f>CONCATENATE(TRUNC(B27/8192),TEXT(TRUNC((MOD(B27,8192)/512)/16),"00"),"-",TRUNC(MOD((MOD(B27,8192)/512),16)))</f>
        <v>000-11</v>
      </c>
      <c r="I27" s="12" t="str">
        <f>CONCATENATE(TRUNC(B27/8192),TEXT(TRUNC((MOD(B27,8192)/32)/4),"00"),"-",TRUNC(MOD((MOD(B27,8192)/32),4)))</f>
        <v>045-1</v>
      </c>
      <c r="J27" s="12" t="str">
        <f>CONCATENATE(TRUNC(B27/8192),TEXT(TRUNC((MOD(B27,8192)/32)/8),"00"),"-",TRUNC(MOD((MOD(B27,8192)/32),8)))</f>
        <v>022-5</v>
      </c>
      <c r="K27" s="12" t="str">
        <f>CONCATENATE(TRUNC(B27/8192),TEXT(TRUNC((MOD(B27,8192)/64)/4),"00"),"-",TRUNC(MOD((MOD(B27,8192)/64),4)))</f>
        <v>022-2</v>
      </c>
      <c r="L27" s="12" t="str">
        <f>CONCATENATE(TRUNC(B27/8192),TEXT(TRUNC((MOD(B27,8192)/128)/4),"00"),"-",TRUNC(MOD((MOD(B27,8192)/128),4)))</f>
        <v>011-1</v>
      </c>
      <c r="M27" s="12" t="str">
        <f>CONCATENATE(TRUNC(B27/8192),TEXT(TRUNC((MOD(B27,8192)/256)/4),"00"),"-",TRUNC(MOD((MOD(B27,8192)/256),4)))</f>
        <v>005-2</v>
      </c>
      <c r="N27" s="12" t="str">
        <f>CONCATENATE(TRUNC(B27/8192),TEXT(TRUNC((MOD(B27,8192)/256)/8),"00"),"-",TRUNC(MOD((MOD(B27,8192)/256),8)))</f>
        <v>002-6</v>
      </c>
      <c r="O27" s="12" t="str">
        <f>CONCATENATE(TRUNC(B27/8192),TEXT(TRUNC((MOD(B27,8192)/256)/16),"00"),"-",TRUNC(MOD((MOD(B27,8192)/256),16)))</f>
        <v>001-6</v>
      </c>
      <c r="P27" s="12" t="str">
        <f>CONCATENATE(TRUNC(B27/16384)*2,TEXT(TRUNC((MOD(B27,16384)/1024)/16),"00"),"-",TRUNC(MOD((MOD(B27,16384)/1024),16)))</f>
        <v>000-5</v>
      </c>
      <c r="Q27" s="12" t="str">
        <f>CONCATENATE(TRUNC(B27/32768)*4,TEXT(TRUNC((MOD(B27,32768)/2048)/16),"00"),"-",TRUNC(MOD((MOD(B27,32768)/2048),16)))</f>
        <v>000-2</v>
      </c>
      <c r="R27" s="12" t="str">
        <f>CONCATENATE(TRUNC(B27/65536)*8,TEXT(TRUNC((MOD(B27,65536)/4096)/16),"00"),"-",TRUNC(MOD((MOD(B27,65536)/4096),16)))</f>
        <v>000-1</v>
      </c>
    </row>
    <row r="28" ht="11.25">
      <c r="A28" s="16"/>
    </row>
    <row r="30" ht="11.25">
      <c r="A30" s="18" t="s">
        <v>46</v>
      </c>
    </row>
    <row r="32" spans="1:21" ht="12.75">
      <c r="A32" s="19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/>
      <c r="S32"/>
      <c r="T32"/>
      <c r="U32"/>
    </row>
    <row r="33" ht="12.75">
      <c r="A33" s="19" t="s">
        <v>47</v>
      </c>
    </row>
    <row r="34" ht="12.75">
      <c r="A34" s="19" t="s">
        <v>48</v>
      </c>
    </row>
    <row r="35" ht="12.75">
      <c r="A35" s="19" t="s">
        <v>49</v>
      </c>
    </row>
    <row r="36" ht="12.75">
      <c r="A36" s="19"/>
    </row>
    <row r="37" ht="12.75">
      <c r="A37" s="22" t="s">
        <v>50</v>
      </c>
    </row>
    <row r="38" ht="12.75">
      <c r="A38" s="22" t="s">
        <v>51</v>
      </c>
    </row>
    <row r="39" ht="12.75">
      <c r="A39" s="19" t="s">
        <v>52</v>
      </c>
    </row>
    <row r="40" ht="12.75">
      <c r="A40" s="19"/>
    </row>
    <row r="41" ht="12.75">
      <c r="A41" s="19" t="s">
        <v>53</v>
      </c>
    </row>
    <row r="42" ht="12.75">
      <c r="A42" s="19" t="s">
        <v>54</v>
      </c>
    </row>
    <row r="43" ht="12.75">
      <c r="A43" s="19" t="s">
        <v>55</v>
      </c>
    </row>
    <row r="44" ht="12.75">
      <c r="A44" s="19" t="s">
        <v>56</v>
      </c>
    </row>
    <row r="45" ht="12.75">
      <c r="A45" s="19"/>
    </row>
    <row r="46" ht="12.75">
      <c r="A46" s="19" t="s">
        <v>57</v>
      </c>
    </row>
    <row r="47" ht="12.75">
      <c r="A47" s="19" t="s">
        <v>58</v>
      </c>
    </row>
    <row r="48" ht="12.75">
      <c r="A48" s="19" t="s">
        <v>59</v>
      </c>
    </row>
    <row r="49" ht="12.75">
      <c r="A49" s="19" t="s">
        <v>60</v>
      </c>
    </row>
    <row r="50" ht="12.75">
      <c r="A50" s="19" t="s">
        <v>61</v>
      </c>
    </row>
    <row r="51" ht="12.75">
      <c r="A51" s="19" t="s">
        <v>62</v>
      </c>
    </row>
    <row r="52" ht="12.75">
      <c r="A52" s="19"/>
    </row>
    <row r="53" ht="12.75">
      <c r="A53" s="19" t="s">
        <v>63</v>
      </c>
    </row>
    <row r="54" ht="12.75">
      <c r="A54" s="19" t="s">
        <v>64</v>
      </c>
    </row>
    <row r="55" ht="12.75">
      <c r="A55" s="19" t="s">
        <v>65</v>
      </c>
    </row>
    <row r="56" ht="12.75">
      <c r="A56" s="19" t="s">
        <v>66</v>
      </c>
    </row>
    <row r="57" ht="12.75">
      <c r="A57" s="19" t="s">
        <v>67</v>
      </c>
    </row>
    <row r="58" ht="12.75">
      <c r="A58" s="19" t="s">
        <v>68</v>
      </c>
    </row>
    <row r="59" ht="12.75">
      <c r="A59" s="19" t="s">
        <v>69</v>
      </c>
    </row>
    <row r="60" ht="12.75">
      <c r="A60" s="19" t="s">
        <v>70</v>
      </c>
    </row>
    <row r="61" ht="12.75">
      <c r="A61" s="19" t="s">
        <v>71</v>
      </c>
    </row>
    <row r="62" ht="12.75">
      <c r="A62" s="19" t="s">
        <v>72</v>
      </c>
    </row>
    <row r="63" ht="12.75">
      <c r="A63" s="19"/>
    </row>
    <row r="64" ht="12.75">
      <c r="A64" s="19" t="s">
        <v>73</v>
      </c>
    </row>
    <row r="65" ht="12.75">
      <c r="A65" s="19" t="s">
        <v>74</v>
      </c>
    </row>
    <row r="66" ht="12.75">
      <c r="A66" s="19" t="s">
        <v>75</v>
      </c>
    </row>
    <row r="67" ht="12.75">
      <c r="A67" s="19" t="s">
        <v>76</v>
      </c>
    </row>
    <row r="68" ht="12.75">
      <c r="A68" s="19" t="s">
        <v>77</v>
      </c>
    </row>
    <row r="69" ht="12.75">
      <c r="A69" s="19"/>
    </row>
    <row r="70" ht="12.75">
      <c r="A70" s="19" t="s">
        <v>78</v>
      </c>
    </row>
    <row r="71" ht="12.75">
      <c r="A71" s="19" t="s">
        <v>79</v>
      </c>
    </row>
    <row r="72" ht="12.75">
      <c r="A72" s="19" t="s">
        <v>80</v>
      </c>
    </row>
    <row r="73" ht="12.75">
      <c r="A73" s="19"/>
    </row>
    <row r="74" ht="12.75">
      <c r="A74" s="19" t="s">
        <v>81</v>
      </c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</sheetData>
  <mergeCells count="6">
    <mergeCell ref="B6:C6"/>
    <mergeCell ref="A2:I2"/>
    <mergeCell ref="J2:R2"/>
    <mergeCell ref="A1:R1"/>
    <mergeCell ref="B4:C4"/>
    <mergeCell ref="B5:C5"/>
  </mergeCells>
  <hyperlinks>
    <hyperlink ref="J2" r:id="rId1" display="http://www.execpc.com/~ghahn"/>
    <hyperlink ref="J2:R2" r:id="rId2" display="http://sewi.scan-wis.org"/>
  </hyperlinks>
  <printOptions gridLines="1"/>
  <pageMargins left="0.75" right="0.75" top="1" bottom="1" header="0.5" footer="0.5"/>
  <pageSetup horizontalDpi="360" verticalDpi="360" orientation="portrait" r:id="rId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R. Hahn</dc:creator>
  <cp:keywords/>
  <dc:description/>
  <cp:lastModifiedBy>Gary R. Hahn</cp:lastModifiedBy>
  <dcterms:created xsi:type="dcterms:W3CDTF">2001-02-16T04:22:24Z</dcterms:created>
  <dcterms:modified xsi:type="dcterms:W3CDTF">2001-02-16T04:23:54Z</dcterms:modified>
  <cp:category/>
  <cp:version/>
  <cp:contentType/>
  <cp:contentStatus/>
</cp:coreProperties>
</file>